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52.101.10\share\Disk\10_生活環境課\③上下水道係\01_上下水道一般\★上下水道料金改定\"/>
    </mc:Choice>
  </mc:AlternateContent>
  <xr:revisionPtr revIDLastSave="0" documentId="13_ncr:1_{AC4A384F-C993-43E9-A92E-9FF5B162B6E2}" xr6:coauthVersionLast="45" xr6:coauthVersionMax="45" xr10:uidLastSave="{00000000-0000-0000-0000-000000000000}"/>
  <bookViews>
    <workbookView xWindow="-120" yWindow="-120" windowWidth="20730" windowHeight="11160" firstSheet="1" activeTab="1" xr2:uid="{644E2EFD-155B-49B6-BC12-F981665301DA}"/>
  </bookViews>
  <sheets>
    <sheet name="設定" sheetId="1" state="hidden" r:id="rId1"/>
    <sheet name="シミュレーション" sheetId="2" r:id="rId2"/>
  </sheets>
  <definedNames>
    <definedName name="_xlnm.Print_Area" localSheetId="1">シミュレーション!$A$1:$F$24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D14" i="2" l="1"/>
  <c r="D16" i="2"/>
  <c r="B16" i="2"/>
  <c r="B18" i="2"/>
  <c r="F16" i="2" l="1"/>
  <c r="F14" i="2"/>
  <c r="D20" i="2"/>
  <c r="B20" i="2"/>
  <c r="F20" i="2" l="1"/>
</calcChain>
</file>

<file path=xl/sharedStrings.xml><?xml version="1.0" encoding="utf-8"?>
<sst xmlns="http://schemas.openxmlformats.org/spreadsheetml/2006/main" count="36" uniqueCount="32">
  <si>
    <t>口径</t>
  </si>
  <si>
    <t>メーター料</t>
  </si>
  <si>
    <t>13mm</t>
  </si>
  <si>
    <t>20mm</t>
  </si>
  <si>
    <t>25mm</t>
  </si>
  <si>
    <t>30mm</t>
  </si>
  <si>
    <t>40mm</t>
  </si>
  <si>
    <t>50mm</t>
  </si>
  <si>
    <t>75mm</t>
  </si>
  <si>
    <t>水道</t>
    <rPh sb="0" eb="2">
      <t>スイドウ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</si>
  <si>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</si>
  <si>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</si>
  <si>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rPr>
        <sz val="12"/>
        <color rgb="FF141414"/>
        <rFont val="ＭＳ 明朝"/>
        <family val="2"/>
        <charset val="128"/>
      </rPr>
      <t>下水</t>
    </r>
    <rPh sb="0" eb="2">
      <t>ゲスイ</t>
    </rPh>
    <phoneticPr fontId="1"/>
  </si>
  <si>
    <r>
      <rPr>
        <sz val="12"/>
        <color rgb="FF141414"/>
        <rFont val="ＭＳ 明朝"/>
        <family val="2"/>
        <charset val="128"/>
      </rPr>
      <t>公共下水</t>
    </r>
    <rPh sb="0" eb="2">
      <t>コウキョウ</t>
    </rPh>
    <rPh sb="2" eb="4">
      <t>ゲスイ</t>
    </rPh>
    <phoneticPr fontId="1"/>
  </si>
  <si>
    <r>
      <rPr>
        <sz val="12"/>
        <color rgb="FF141414"/>
        <rFont val="ＭＳ 明朝"/>
        <family val="2"/>
        <charset val="128"/>
      </rPr>
      <t>農業集落排水</t>
    </r>
    <rPh sb="0" eb="2">
      <t>ノウギョウ</t>
    </rPh>
    <rPh sb="2" eb="4">
      <t>シュウラク</t>
    </rPh>
    <rPh sb="4" eb="6">
      <t>ハイスイ</t>
    </rPh>
    <phoneticPr fontId="1"/>
  </si>
  <si>
    <t>上下水道料金のシミュレーション</t>
    <rPh sb="0" eb="6">
      <t>ジョウゲスイドウリョウキン</t>
    </rPh>
    <phoneticPr fontId="1"/>
  </si>
  <si>
    <t>旧料金</t>
    <rPh sb="0" eb="1">
      <t>キュウ</t>
    </rPh>
    <rPh sb="1" eb="3">
      <t>リョウキン</t>
    </rPh>
    <phoneticPr fontId="1"/>
  </si>
  <si>
    <t>比較</t>
    <rPh sb="0" eb="2">
      <t>ヒカク</t>
    </rPh>
    <phoneticPr fontId="1"/>
  </si>
  <si>
    <t>旧</t>
    <rPh sb="0" eb="1">
      <t>キュウ</t>
    </rPh>
    <phoneticPr fontId="1"/>
  </si>
  <si>
    <t>―</t>
    <phoneticPr fontId="1"/>
  </si>
  <si>
    <t>水道利用</t>
    <rPh sb="0" eb="2">
      <t>スイドウ</t>
    </rPh>
    <rPh sb="2" eb="4">
      <t>リヨウ</t>
    </rPh>
    <phoneticPr fontId="1"/>
  </si>
  <si>
    <t>※ドロップダウンリストから選択してください</t>
    <rPh sb="13" eb="15">
      <t>センタク</t>
    </rPh>
    <phoneticPr fontId="1"/>
  </si>
  <si>
    <t>メーター口径</t>
    <rPh sb="4" eb="6">
      <t>コウケイ</t>
    </rPh>
    <phoneticPr fontId="1"/>
  </si>
  <si>
    <t>下水道利用</t>
    <rPh sb="0" eb="2">
      <t>ゲスイ</t>
    </rPh>
    <rPh sb="2" eb="3">
      <t>ドウ</t>
    </rPh>
    <rPh sb="3" eb="5">
      <t>リヨウ</t>
    </rPh>
    <phoneticPr fontId="1"/>
  </si>
  <si>
    <t>使用水量（㎥）</t>
    <rPh sb="0" eb="2">
      <t>シヨウ</t>
    </rPh>
    <rPh sb="2" eb="4">
      <t>スイリョウ</t>
    </rPh>
    <phoneticPr fontId="1"/>
  </si>
  <si>
    <t>※使用水量を直接入力してください</t>
    <rPh sb="1" eb="3">
      <t>シヨウ</t>
    </rPh>
    <rPh sb="3" eb="5">
      <t>スイリョウ</t>
    </rPh>
    <rPh sb="6" eb="8">
      <t>チョクセツ</t>
    </rPh>
    <rPh sb="8" eb="10">
      <t>ニュウリョク</t>
    </rPh>
    <phoneticPr fontId="1"/>
  </si>
  <si>
    <t>水道料金</t>
    <rPh sb="0" eb="2">
      <t>スイドウ</t>
    </rPh>
    <rPh sb="2" eb="4">
      <t>リョウキン</t>
    </rPh>
    <phoneticPr fontId="1"/>
  </si>
  <si>
    <t>下水道使用料</t>
    <rPh sb="0" eb="3">
      <t>ゲスイドウ</t>
    </rPh>
    <rPh sb="3" eb="6">
      <t>シヨウリョウ</t>
    </rPh>
    <phoneticPr fontId="1"/>
  </si>
  <si>
    <t>農業集落排水使用料</t>
    <rPh sb="0" eb="9">
      <t>ノウギョウシュウラクハイスイシヨウリョウ</t>
    </rPh>
    <phoneticPr fontId="1"/>
  </si>
  <si>
    <t>合計</t>
    <rPh sb="0" eb="2">
      <t>ゴウケイ</t>
    </rPh>
    <phoneticPr fontId="1"/>
  </si>
  <si>
    <t>新料金</t>
    <rPh sb="0" eb="3">
      <t>シンリョウキン</t>
    </rPh>
    <phoneticPr fontId="1"/>
  </si>
  <si>
    <t>※下水道使用料、農業集落排水使用料の算定の注意点
〇井戸水のみを使用されている場合、世帯員1人当たり10㎥（ひと月5㎥）
〇水道水と井戸水併用の場合、世帯員1人当たり6㎥（ひと月3㎥）を加算</t>
    <rPh sb="1" eb="3">
      <t>ゲスイ</t>
    </rPh>
    <rPh sb="3" eb="4">
      <t>ドウ</t>
    </rPh>
    <rPh sb="4" eb="7">
      <t>シヨウリョウ</t>
    </rPh>
    <rPh sb="8" eb="10">
      <t>ノウギョウ</t>
    </rPh>
    <rPh sb="10" eb="12">
      <t>シュウラク</t>
    </rPh>
    <rPh sb="12" eb="14">
      <t>ハイスイ</t>
    </rPh>
    <rPh sb="14" eb="16">
      <t>シヨウ</t>
    </rPh>
    <rPh sb="16" eb="17">
      <t>リョウ</t>
    </rPh>
    <rPh sb="18" eb="20">
      <t>サンテイ</t>
    </rPh>
    <rPh sb="21" eb="24">
      <t>チュウイテン</t>
    </rPh>
    <rPh sb="26" eb="29">
      <t>イドミズ</t>
    </rPh>
    <rPh sb="32" eb="34">
      <t>シヨウ</t>
    </rPh>
    <rPh sb="39" eb="41">
      <t>バアイ</t>
    </rPh>
    <rPh sb="42" eb="45">
      <t>セタイイン</t>
    </rPh>
    <rPh sb="46" eb="47">
      <t>ニン</t>
    </rPh>
    <rPh sb="47" eb="48">
      <t>ア</t>
    </rPh>
    <rPh sb="56" eb="57">
      <t>ツキ</t>
    </rPh>
    <rPh sb="62" eb="65">
      <t>スイドウスイ</t>
    </rPh>
    <rPh sb="66" eb="69">
      <t>イドミズ</t>
    </rPh>
    <rPh sb="69" eb="71">
      <t>ヘイヨウ</t>
    </rPh>
    <rPh sb="72" eb="74">
      <t>バアイ</t>
    </rPh>
    <rPh sb="75" eb="78">
      <t>セタイイン</t>
    </rPh>
    <rPh sb="79" eb="80">
      <t>ニン</t>
    </rPh>
    <rPh sb="80" eb="81">
      <t>ア</t>
    </rPh>
    <rPh sb="88" eb="89">
      <t>ツキ</t>
    </rPh>
    <rPh sb="93" eb="95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</si>
</sst>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rgb="FF141414"/>
      <name val="Arial"/>
      <family val="2"/>
    </font>
    <font>
      <b/>
      <sz val="12"/>
      <color rgb="FF141414"/>
      <name val="Arial"/>
      <family val="2"/>
    </font>
    <font>
      <sz val="12"/>
      <color rgb="FF141414"/>
      <name val="ＭＳ 明朝"/>
      <family val="2"/>
      <charset val="128"/>
    </font>
    <font>
      <sz val="12"/>
      <color rgb="FF141414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b/>
      <sz val="16"/>
      <color theme="1"/>
      <name val="HGS創英角ｺﾞｼｯｸUB"/>
      <family val="3"/>
      <charset val="128"/>
    </font>
    <font>
      <sz val="16"/>
      <color rgb="FF1F2937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4"/>
      <color rgb="FF1F2937"/>
      <name val="HGS創英角ｺﾞｼｯｸUB"/>
      <family val="3"/>
      <charset val="128"/>
    </font>
    <font>
      <b/>
      <sz val="16"/>
      <name val="HGS創英角ｺﾞｼｯｸUB"/>
      <family val="3"/>
      <charset val="128"/>
    </font>
    <font>
      <b/>
      <sz val="14"/>
      <color theme="1"/>
      <name val="HGS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1D5DB"/>
      </left>
      <right style="medium">
        <color rgb="FFD1D5DB"/>
      </right>
      <top style="medium">
        <color rgb="FFD1D5DB"/>
      </top>
      <bottom style="medium">
        <color rgb="FFD1D5D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0" xfId="0" applyFont="1" applyFill="1">
      <alignment vertical="center"/>
    </xf>
    <xf numFmtId="176" fontId="14" fillId="4" borderId="2" xfId="0" applyNumberFormat="1" applyFont="1" applyFill="1" applyBorder="1">
      <alignment vertical="center"/>
    </xf>
    <xf numFmtId="0" fontId="15" fillId="0" borderId="0" xfId="0" applyFont="1">
      <alignment vertical="center"/>
    </xf>
    <xf numFmtId="176" fontId="16" fillId="4" borderId="2" xfId="0" applyNumberFormat="1" applyFont="1" applyFill="1" applyBorder="1">
      <alignment vertical="center"/>
    </xf>
    <xf numFmtId="176" fontId="15" fillId="4" borderId="2" xfId="0" applyNumberFormat="1" applyFont="1" applyFill="1" applyBorder="1">
      <alignment vertical="center"/>
    </xf>
    <xf numFmtId="176" fontId="12" fillId="0" borderId="0" xfId="0" applyNumberFormat="1" applyFont="1">
      <alignment vertical="center"/>
    </xf>
    <xf numFmtId="0" fontId="12" fillId="3" borderId="0" xfId="0" applyFont="1" applyFill="1">
      <alignment vertical="center"/>
    </xf>
    <xf numFmtId="176" fontId="12" fillId="3" borderId="2" xfId="0" applyNumberFormat="1" applyFont="1" applyFill="1" applyBorder="1">
      <alignment vertical="center"/>
    </xf>
    <xf numFmtId="176" fontId="15" fillId="3" borderId="2" xfId="0" applyNumberFormat="1" applyFont="1" applyFill="1" applyBorder="1">
      <alignment vertical="center"/>
    </xf>
    <xf numFmtId="0" fontId="12" fillId="5" borderId="0" xfId="0" applyFont="1" applyFill="1">
      <alignment vertical="center"/>
    </xf>
    <xf numFmtId="176" fontId="12" fillId="5" borderId="2" xfId="0" applyNumberFormat="1" applyFont="1" applyFill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7" fillId="6" borderId="0" xfId="0" applyFont="1" applyFill="1">
      <alignment vertical="center"/>
    </xf>
    <xf numFmtId="176" fontId="17" fillId="6" borderId="2" xfId="0" applyNumberFormat="1" applyFont="1" applyFill="1" applyBorder="1">
      <alignment vertical="center"/>
    </xf>
    <xf numFmtId="176" fontId="18" fillId="6" borderId="2" xfId="0" applyNumberFormat="1" applyFont="1" applyFill="1" applyBorder="1">
      <alignment vertical="center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139B-E770-4F46-B905-13F8E7874F9C}">
  <sheetPr codeName="Sheet1"/>
  <dimension ref="A1:C20"/>
  <sheetViews>
    <sheetView workbookViewId="0">
      <selection activeCell="E6" sqref="E6"/>
    </sheetView>
  </sheetViews>
  <sheetFormatPr defaultRowHeight="14.25" x14ac:dyDescent="0.15"/>
  <cols>
    <col min="1" max="1" width="7.25" bestFit="1" customWidth="1"/>
    <col min="2" max="2" width="12.625" bestFit="1" customWidth="1"/>
  </cols>
  <sheetData>
    <row r="1" spans="1:3" x14ac:dyDescent="0.15">
      <c r="A1" t="s">
        <v>9</v>
      </c>
    </row>
    <row r="2" spans="1:3" x14ac:dyDescent="0.15">
      <c r="A2" t="s">
        <v>10</v>
      </c>
    </row>
    <row r="3" spans="1:3" x14ac:dyDescent="0.15">
      <c r="A3" t="s">
        <v>11</v>
      </c>
    </row>
    <row r="6" spans="1:3" ht="15" thickBot="1" x14ac:dyDescent="0.2"/>
    <row r="7" spans="1:3" ht="16.5" thickBot="1" x14ac:dyDescent="0.2">
      <c r="A7" s="1" t="s">
        <v>0</v>
      </c>
      <c r="B7" s="1" t="s">
        <v>1</v>
      </c>
      <c r="C7" t="s">
        <v>18</v>
      </c>
    </row>
    <row r="8" spans="1:3" ht="15.75" thickBot="1" x14ac:dyDescent="0.2">
      <c r="A8" s="2" t="s">
        <v>2</v>
      </c>
      <c r="B8" s="2">
        <v>264</v>
      </c>
      <c r="C8" s="5">
        <v>220</v>
      </c>
    </row>
    <row r="9" spans="1:3" ht="15.75" thickBot="1" x14ac:dyDescent="0.2">
      <c r="A9" s="2" t="s">
        <v>3</v>
      </c>
      <c r="B9" s="2">
        <v>550</v>
      </c>
      <c r="C9" s="5">
        <v>462</v>
      </c>
    </row>
    <row r="10" spans="1:3" ht="15.75" thickBot="1" x14ac:dyDescent="0.2">
      <c r="A10" s="2" t="s">
        <v>4</v>
      </c>
      <c r="B10" s="2">
        <v>660</v>
      </c>
      <c r="C10" s="5">
        <v>550</v>
      </c>
    </row>
    <row r="11" spans="1:3" ht="15.75" thickBot="1" x14ac:dyDescent="0.2">
      <c r="A11" s="2" t="s">
        <v>5</v>
      </c>
      <c r="B11" s="2">
        <v>968</v>
      </c>
      <c r="C11" s="5">
        <v>814</v>
      </c>
    </row>
    <row r="12" spans="1:3" ht="15.75" thickBot="1" x14ac:dyDescent="0.2">
      <c r="A12" s="2" t="s">
        <v>6</v>
      </c>
      <c r="B12" s="2">
        <v>1166</v>
      </c>
      <c r="C12" s="5">
        <v>968</v>
      </c>
    </row>
    <row r="13" spans="1:3" ht="15.75" thickBot="1" x14ac:dyDescent="0.2">
      <c r="A13" s="2" t="s">
        <v>7</v>
      </c>
      <c r="B13" s="2">
        <v>5544</v>
      </c>
      <c r="C13" s="6">
        <v>4620</v>
      </c>
    </row>
    <row r="14" spans="1:3" ht="15.75" thickBot="1" x14ac:dyDescent="0.2">
      <c r="A14" s="2" t="s">
        <v>8</v>
      </c>
      <c r="B14" s="2">
        <v>7260</v>
      </c>
      <c r="C14" s="6">
        <v>6050</v>
      </c>
    </row>
    <row r="17" spans="1:1" ht="15" x14ac:dyDescent="0.15">
      <c r="A17" s="3" t="s">
        <v>12</v>
      </c>
    </row>
    <row r="18" spans="1:1" x14ac:dyDescent="0.15">
      <c r="A18" s="4" t="s">
        <v>11</v>
      </c>
    </row>
    <row r="19" spans="1:1" ht="15" x14ac:dyDescent="0.15">
      <c r="A19" s="3" t="s">
        <v>13</v>
      </c>
    </row>
    <row r="20" spans="1:1" ht="15" x14ac:dyDescent="0.15">
      <c r="A20" s="3" t="s">
        <v>14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9834-69C6-4638-9FF9-99786C12B97C}">
  <sheetPr codeName="Sheet2"/>
  <dimension ref="A1:G24"/>
  <sheetViews>
    <sheetView showGridLines="0" tabSelected="1" view="pageBreakPreview" zoomScaleNormal="100" zoomScaleSheetLayoutView="100" workbookViewId="0">
      <selection activeCell="G11" sqref="G11"/>
    </sheetView>
  </sheetViews>
  <sheetFormatPr defaultRowHeight="27.75" customHeight="1" outlineLevelCol="1" x14ac:dyDescent="0.15"/>
  <cols>
    <col min="1" max="1" width="27.875" style="11" customWidth="1"/>
    <col min="2" max="2" width="30.875" style="11" customWidth="1"/>
    <col min="3" max="3" width="11" style="11" customWidth="1"/>
    <col min="4" max="4" width="18.5" style="11" hidden="1" customWidth="1" outlineLevel="1"/>
    <col min="5" max="5" width="0" style="11" hidden="1" customWidth="1" outlineLevel="1"/>
    <col min="6" max="6" width="22.375" style="11" hidden="1" customWidth="1" outlineLevel="1"/>
    <col min="7" max="7" width="9" style="11" collapsed="1"/>
    <col min="8" max="16384" width="9" style="11"/>
  </cols>
  <sheetData>
    <row r="1" spans="1:6" ht="34.5" customHeight="1" x14ac:dyDescent="0.15">
      <c r="A1" s="10" t="s">
        <v>15</v>
      </c>
      <c r="B1" s="10"/>
      <c r="C1" s="10"/>
    </row>
    <row r="3" spans="1:6" ht="27.75" customHeight="1" thickBot="1" x14ac:dyDescent="0.2"/>
    <row r="4" spans="1:6" ht="40.5" customHeight="1" thickBot="1" x14ac:dyDescent="0.2">
      <c r="A4" s="7" t="s">
        <v>20</v>
      </c>
      <c r="B4" s="30"/>
    </row>
    <row r="5" spans="1:6" ht="40.5" customHeight="1" thickBot="1" x14ac:dyDescent="0.2">
      <c r="A5" s="7"/>
      <c r="B5" s="32" t="s">
        <v>21</v>
      </c>
    </row>
    <row r="6" spans="1:6" ht="40.5" customHeight="1" thickBot="1" x14ac:dyDescent="0.2">
      <c r="A6" s="7" t="s">
        <v>22</v>
      </c>
      <c r="B6" s="30"/>
    </row>
    <row r="7" spans="1:6" ht="40.5" customHeight="1" thickBot="1" x14ac:dyDescent="0.2">
      <c r="A7" s="7"/>
      <c r="B7" s="32" t="s">
        <v>21</v>
      </c>
    </row>
    <row r="8" spans="1:6" ht="40.5" customHeight="1" thickBot="1" x14ac:dyDescent="0.2">
      <c r="A8" s="7" t="s">
        <v>23</v>
      </c>
      <c r="B8" s="30"/>
    </row>
    <row r="9" spans="1:6" ht="40.5" customHeight="1" thickBot="1" x14ac:dyDescent="0.2">
      <c r="A9" s="7"/>
      <c r="B9" s="32" t="s">
        <v>21</v>
      </c>
    </row>
    <row r="10" spans="1:6" ht="40.5" customHeight="1" thickBot="1" x14ac:dyDescent="0.2">
      <c r="A10" s="7" t="s">
        <v>24</v>
      </c>
      <c r="B10" s="31">
        <v>0</v>
      </c>
    </row>
    <row r="11" spans="1:6" ht="27.75" customHeight="1" x14ac:dyDescent="0.15">
      <c r="A11" s="12"/>
      <c r="B11" s="8" t="s">
        <v>25</v>
      </c>
    </row>
    <row r="12" spans="1:6" ht="27.75" customHeight="1" x14ac:dyDescent="0.15">
      <c r="A12" s="12"/>
      <c r="B12" s="12"/>
    </row>
    <row r="13" spans="1:6" ht="30.75" customHeight="1" thickBot="1" x14ac:dyDescent="0.2">
      <c r="A13" s="12"/>
      <c r="B13" s="13" t="s">
        <v>30</v>
      </c>
      <c r="D13" s="14" t="s">
        <v>16</v>
      </c>
      <c r="F13" s="14" t="s">
        <v>17</v>
      </c>
    </row>
    <row r="14" spans="1:6" s="17" customFormat="1" ht="30.75" customHeight="1" thickBot="1" x14ac:dyDescent="0.2">
      <c r="A14" s="15" t="s">
        <v>26</v>
      </c>
      <c r="B14" s="16">
        <f>IFERROR(VLOOKUP($B$6,設定!$A$8:$B$14,2,FALSE)+IF(OR($B$4="有"),3168+MAX(0,$B$10-20)*198,0),0)</f>
        <v>0</v>
      </c>
      <c r="D14" s="18" t="e">
        <f>VLOOKUP($B$6,設定!$A$8:$C$14,3,FALSE)+IF(OR($B$4="有"),2640+MAX(0,$B$10-20)*165,0)</f>
        <v>#N/A</v>
      </c>
      <c r="F14" s="19" t="e">
        <f>B14-D14</f>
        <v>#N/A</v>
      </c>
    </row>
    <row r="15" spans="1:6" s="17" customFormat="1" ht="30.75" customHeight="1" thickBot="1" x14ac:dyDescent="0.2">
      <c r="A15" s="12"/>
      <c r="B15" s="20"/>
    </row>
    <row r="16" spans="1:6" s="17" customFormat="1" ht="30.75" customHeight="1" thickBot="1" x14ac:dyDescent="0.2">
      <c r="A16" s="21" t="s">
        <v>27</v>
      </c>
      <c r="B16" s="22">
        <f>IF(OR($B$8="公共下水"),3168+MAX(0,$B$10-20)*242,0)</f>
        <v>0</v>
      </c>
      <c r="D16" s="23">
        <f>IF(OR($B$8="公共下水"),2640+MAX(0,$B$10-20)*198,0)</f>
        <v>0</v>
      </c>
      <c r="F16" s="23">
        <f>B16-D16</f>
        <v>0</v>
      </c>
    </row>
    <row r="17" spans="1:6" s="17" customFormat="1" ht="30.75" customHeight="1" thickBot="1" x14ac:dyDescent="0.2">
      <c r="A17" s="12"/>
      <c r="B17" s="20"/>
    </row>
    <row r="18" spans="1:6" s="17" customFormat="1" ht="30.75" customHeight="1" thickBot="1" x14ac:dyDescent="0.2">
      <c r="A18" s="24" t="s">
        <v>28</v>
      </c>
      <c r="B18" s="25">
        <f>IF(OR(B8="農業集落排水"),3168+MAX(0,B10-20)*231,0)</f>
        <v>0</v>
      </c>
      <c r="D18" s="26" t="s">
        <v>19</v>
      </c>
      <c r="F18" s="26" t="s">
        <v>19</v>
      </c>
    </row>
    <row r="19" spans="1:6" s="17" customFormat="1" ht="30.75" customHeight="1" thickBot="1" x14ac:dyDescent="0.2">
      <c r="A19" s="12"/>
      <c r="B19" s="20"/>
    </row>
    <row r="20" spans="1:6" s="17" customFormat="1" ht="30.75" customHeight="1" thickBot="1" x14ac:dyDescent="0.2">
      <c r="A20" s="27" t="s">
        <v>29</v>
      </c>
      <c r="B20" s="28">
        <f>B14+B16+B18</f>
        <v>0</v>
      </c>
      <c r="D20" s="29" t="e">
        <f>D14+D16</f>
        <v>#N/A</v>
      </c>
      <c r="F20" s="29" t="e">
        <f>F14+F16</f>
        <v>#N/A</v>
      </c>
    </row>
    <row r="22" spans="1:6" ht="27.75" customHeight="1" x14ac:dyDescent="0.15">
      <c r="A22" s="9" t="s">
        <v>31</v>
      </c>
      <c r="B22" s="9"/>
      <c r="C22" s="9"/>
    </row>
    <row r="23" spans="1:6" ht="27.75" customHeight="1" x14ac:dyDescent="0.15">
      <c r="A23" s="9"/>
      <c r="B23" s="9"/>
      <c r="C23" s="9"/>
    </row>
    <row r="24" spans="1:6" ht="27.75" customHeight="1" x14ac:dyDescent="0.15">
      <c r="A24" s="9"/>
      <c r="B24" s="9"/>
      <c r="C24" s="9"/>
    </row>
  </sheetData>
  <sheetProtection algorithmName="SHA-512" hashValue="BwN5Yzrcbol8MBtNlTncYEgkYRTKyuYfo0X3yEJ5o2ByymbLSPRj5Zf1cFiDU+z/NIdYmKGTV2CSKSdplRNNDQ==" saltValue="zRFrjspYi7cMvThXBzWWpw==" spinCount="100000" sheet="1" objects="1" scenarios="1"/>
  <mergeCells count="2">
    <mergeCell ref="A1:C1"/>
    <mergeCell ref="A22:C24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1762DE3-35BC-41A5-9BC3-D9135BE636F4}">
          <x14:formula1>
            <xm:f>設定!$A$2:$A$3</xm:f>
          </x14:formula1>
          <xm:sqref>B4</xm:sqref>
        </x14:dataValidation>
        <x14:dataValidation type="list" allowBlank="1" showInputMessage="1" showErrorMessage="1" xr:uid="{B605DD06-14EA-4179-A705-E1AAA369C1BB}">
          <x14:formula1>
            <xm:f>設定!$A$18:$A$20</xm:f>
          </x14:formula1>
          <xm:sqref>B8</xm:sqref>
        </x14:dataValidation>
        <x14:dataValidation type="list" allowBlank="1" showInputMessage="1" showErrorMessage="1" xr:uid="{6185D327-2F0E-40D0-9BD8-A387B99C0387}">
          <x14:formula1>
            <xm:f>IF($B$4="有",設定!$A$8:$A$14,$R$29)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設定</vt:lpstr>
      <vt:lpstr>シミュレーション</vt:lpstr>
      <vt:lpstr>シミュレーション!Print_Area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HANAWA31181</dc:creator>
  <cp:lastModifiedBy>HANAWA31181</cp:lastModifiedBy>
  <dcterms:created xsi:type="dcterms:W3CDTF">2026-06-11T01:25:43Z</dcterms:created>
  <dcterms:modified xsi:type="dcterms:W3CDTF">2026-06-19T01:50:49Z</dcterms:modified>
</cp:coreProperties>
</file>